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urses\2022\BP 304 Facet joint pain\"/>
    </mc:Choice>
  </mc:AlternateContent>
  <xr:revisionPtr revIDLastSave="0" documentId="13_ncr:1_{E4A72BCA-EA5F-4C30-A5BC-5ABF41C31DEF}" xr6:coauthVersionLast="47" xr6:coauthVersionMax="47" xr10:uidLastSave="{00000000-0000-0000-0000-000000000000}"/>
  <bookViews>
    <workbookView xWindow="-120" yWindow="-120" windowWidth="29040" windowHeight="15840" xr2:uid="{24B2247F-6337-44D7-BED2-5056034108A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8" i="1" l="1"/>
  <c r="C4" i="1"/>
  <c r="F8" i="1"/>
  <c r="F4" i="1"/>
  <c r="E4" i="1"/>
  <c r="D4" i="1"/>
  <c r="F6" i="1"/>
  <c r="F5" i="1"/>
  <c r="F3" i="1"/>
  <c r="E8" i="1"/>
  <c r="E6" i="1"/>
  <c r="E5" i="1"/>
  <c r="E3" i="1"/>
  <c r="D7" i="1"/>
  <c r="D6" i="1"/>
  <c r="D5" i="1"/>
  <c r="D3" i="1"/>
  <c r="C7" i="1"/>
  <c r="C6" i="1"/>
  <c r="C5" i="1"/>
  <c r="C3" i="1"/>
  <c r="B10" i="1"/>
  <c r="B13" i="1" s="1"/>
  <c r="B18" i="1" l="1"/>
  <c r="B11" i="1"/>
  <c r="B15" i="1"/>
  <c r="B14" i="1"/>
  <c r="B12" i="1"/>
  <c r="F10" i="1"/>
  <c r="F18" i="1" s="1"/>
  <c r="E10" i="1"/>
  <c r="E18" i="1" s="1"/>
  <c r="D10" i="1"/>
  <c r="C10" i="1"/>
  <c r="C11" i="1" l="1"/>
  <c r="C18" i="1"/>
  <c r="D11" i="1"/>
  <c r="D18" i="1"/>
  <c r="F12" i="1"/>
  <c r="E11" i="1"/>
  <c r="F11" i="1"/>
  <c r="D13" i="1"/>
  <c r="C15" i="1"/>
  <c r="C13" i="1"/>
  <c r="C14" i="1"/>
  <c r="C12" i="1"/>
  <c r="D15" i="1"/>
  <c r="D14" i="1"/>
  <c r="E12" i="1"/>
  <c r="D12" i="1"/>
  <c r="E15" i="1"/>
  <c r="E13" i="1"/>
  <c r="E14" i="1"/>
  <c r="F15" i="1"/>
  <c r="F14" i="1"/>
  <c r="F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tc={04BE65E6-4BA3-4E36-AC4E-AFFF372C4B77}</author>
    <author>tc={24F68B88-B212-4C4C-848B-803C3066B53D}</author>
    <author>tc={4353BD2A-C065-4BA2-9704-B6B377E542FF}</author>
    <author>tc={4C41C599-936D-4702-BC4B-018D1286AA12}</author>
    <author>tc={585961C9-8266-4694-A7FA-063AC26F43D0}</author>
  </authors>
  <commentList>
    <comment ref="B2" authorId="0" shapeId="0" xr:uid="{04BE65E6-4BA3-4E36-AC4E-AFFF372C4B77}">
      <text>
        <t>[Threaded comment]
Your version of Excel allows you to read this threaded comment; however, any edits to it will get removed if the file is opened in a newer version of Excel. Learn more: https://go.microsoft.com/fwlink/?linkid=870924
Comment:
    4/7 true &gt;50, best walking, best sitting, onset paraspinal, pos ER test &gt;13 MSPQ, No CP</t>
      </text>
    </comment>
    <comment ref="C2" authorId="1" shapeId="0" xr:uid="{24F68B88-B212-4C4C-848B-803C3066B53D}">
      <text>
        <t>[Threaded comment]
Your version of Excel allows you to read this threaded comment; however, any edits to it will get removed if the file is opened in a newer version of Excel. Learn more: https://go.microsoft.com/fwlink/?linkid=870924
Comment:
    2/6 No CP</t>
      </text>
    </comment>
    <comment ref="D2" authorId="2" shapeId="0" xr:uid="{4353BD2A-C065-4BA2-9704-B6B377E542FF}">
      <text>
        <t>[Threaded comment]
Your version of Excel allows you to read this threaded comment; however, any edits to it will get removed if the file is opened in a newer version of Excel. Learn more: https://go.microsoft.com/fwlink/?linkid=870924
Comment:
    1/5 &gt;50, best walking, best sitting, onset paraspinal, &gt;13 MSPQ, No CP</t>
      </text>
    </comment>
    <comment ref="E2" authorId="3" shapeId="0" xr:uid="{4C41C599-936D-4702-BC4B-018D1286AA12}">
      <text>
        <t>[Threaded comment]
Your version of Excel allows you to read this threaded comment; however, any edits to it will get removed if the file is opened in a newer version of Excel. Learn more: https://go.microsoft.com/fwlink/?linkid=870924
Comment:
    2/5 &gt;50, best walking, best sitting, onset paraspinal, pos ER test</t>
      </text>
    </comment>
    <comment ref="F2" authorId="4" shapeId="0" xr:uid="{585961C9-8266-4694-A7FA-063AC26F43D0}">
      <text>
        <t>[Threaded comment]
Your version of Excel allows you to read this threaded comment; however, any edits to it will get removed if the file is opened in a newer version of Excel. Learn more: https://go.microsoft.com/fwlink/?linkid=870924
Comment:
    3/5 &gt;50, best walking, best sitting, onset paraspinal, pos ER test</t>
      </text>
    </comment>
  </commentList>
</comments>
</file>

<file path=xl/sharedStrings.xml><?xml version="1.0" encoding="utf-8"?>
<sst xmlns="http://schemas.openxmlformats.org/spreadsheetml/2006/main" count="22" uniqueCount="22">
  <si>
    <t>Age &gt; 50</t>
  </si>
  <si>
    <t>Best walking</t>
  </si>
  <si>
    <t>Best Sitting</t>
  </si>
  <si>
    <t>onset paraspinal</t>
  </si>
  <si>
    <t>MSPQ&gt;13</t>
  </si>
  <si>
    <t>positive Ext/Rot test</t>
  </si>
  <si>
    <t>Absent CP</t>
  </si>
  <si>
    <t>Total</t>
  </si>
  <si>
    <t>CPR1</t>
  </si>
  <si>
    <t>CPR2</t>
  </si>
  <si>
    <t>CPR3</t>
  </si>
  <si>
    <t>CPR4</t>
  </si>
  <si>
    <t>CPR5</t>
  </si>
  <si>
    <t>Cinical Prediction Rules Derived from Laslett M et al 2006</t>
  </si>
  <si>
    <t>Sensitivity</t>
  </si>
  <si>
    <t>Specificity</t>
  </si>
  <si>
    <t>Positive Likelhood Ratio</t>
  </si>
  <si>
    <t>Negative Likelihood Ratio</t>
  </si>
  <si>
    <t>CPR Outcome</t>
  </si>
  <si>
    <t>Enter 1 (TRUE) or 0 (FALSE) in CPR1 column</t>
  </si>
  <si>
    <t xml:space="preserve">Rule in / Rule out </t>
  </si>
  <si>
    <t>Positive response to screening Facet Joint Block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</si>
</sst>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</fills>
  <borders count="4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</borders>
  <cellStyleXfs count="6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</cellStyleXfs>
  <cellXfs count="15">
    <xf numFmtId="0" fontId="0" fillId="0" borderId="0" xfId="0"/>
    <xf numFmtId="0" fontId="5" fillId="0" borderId="0" xfId="0" applyFont="1"/>
    <xf numFmtId="0" fontId="4" fillId="4" borderId="0" xfId="3" applyAlignment="1">
      <alignment horizontal="center"/>
    </xf>
    <xf numFmtId="0" fontId="2" fillId="2" borderId="0" xfId="1" applyAlignment="1" applyProtection="1">
      <alignment horizontal="center"/>
    </xf>
    <xf numFmtId="0" fontId="3" fillId="3" borderId="0" xfId="2" applyAlignment="1" applyProtection="1">
      <alignment horizontal="center"/>
    </xf>
    <xf numFmtId="0" fontId="1" fillId="6" borderId="0" xfId="5" applyAlignment="1" applyProtection="1">
      <alignment horizontal="center"/>
    </xf>
    <xf numFmtId="0" fontId="1" fillId="5" borderId="0" xfId="4" applyAlignment="1" applyProtection="1">
      <alignment horizontal="center"/>
    </xf>
    <xf numFmtId="0" fontId="4" fillId="4" borderId="1" xfId="3" applyBorder="1" applyAlignment="1">
      <alignment horizontal="center"/>
    </xf>
    <xf numFmtId="0" fontId="4" fillId="4" borderId="2" xfId="3" applyBorder="1" applyAlignment="1">
      <alignment horizontal="center"/>
    </xf>
    <xf numFmtId="0" fontId="4" fillId="4" borderId="3" xfId="3" applyBorder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center"/>
    </xf>
    <xf numFmtId="0" fontId="4" fillId="4" borderId="0" xfId="3" applyBorder="1" applyAlignment="1">
      <alignment horizontal="center"/>
    </xf>
  </cellXfs>
  <cellStyles count="6">
    <cellStyle name="20% - Accent1" xfId="4" builtinId="30"/>
    <cellStyle name="20% - Accent2" xfId="5" builtinId="34"/>
    <cellStyle name="Bad" xfId="2" builtinId="27"/>
    <cellStyle name="Good" xfId="1" builtinId="26"/>
    <cellStyle name="Neutral" xfId="3" builtinId="28"/>
    <cellStyle name="Normal" xfId="0" builtinId="0"/>
  </cellStyles>
  <dxfs count="11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3360644</xdr:colOff>
      <xdr:row>1</xdr:row>
      <xdr:rowOff>9529</xdr:rowOff>
    </xdr:from>
    <xdr:to>
      <xdr:col>1</xdr:col>
      <xdr:colOff>55167</xdr:colOff>
      <xdr:row>2</xdr:row>
      <xdr:rowOff>152404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1CADBCFE-6A0B-A83E-7BC7-BD515A457659}"/>
            </a:ext>
          </a:extLst>
        </xdr:cNvPr>
        <xdr:cNvSpPr/>
      </xdr:nvSpPr>
      <xdr:spPr>
        <a:xfrm rot="1171421">
          <a:off x="3360644" y="200029"/>
          <a:ext cx="456898" cy="342900"/>
        </a:xfrm>
        <a:prstGeom prst="rightArrow">
          <a:avLst>
            <a:gd name="adj1" fmla="val 38235"/>
            <a:gd name="adj2" fmla="val 3823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 editAs="oneCell">
    <xdr:from>
      <xdr:col>7</xdr:col>
      <xdr:colOff>285750</xdr:colOff>
      <xdr:row>0</xdr:row>
      <xdr:rowOff>9525</xdr:rowOff>
    </xdr:from>
    <xdr:to>
      <xdr:col>18</xdr:col>
      <xdr:colOff>200026</xdr:colOff>
      <xdr:row>45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420C89-7AF3-6C57-AEAA-26A01619B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77" t="5871" r="7071"/>
        <a:stretch/>
      </xdr:blipFill>
      <xdr:spPr>
        <a:xfrm>
          <a:off x="9658350" y="9525"/>
          <a:ext cx="6619876" cy="9467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6</xdr:col>
      <xdr:colOff>489868</xdr:colOff>
      <xdr:row>36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DEA1DC-07AA-46C7-9C4A-A6128DD1F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9252868" cy="29337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k Laslett" id="{496B5A7F-4670-47B7-80E3-C18B7DE28A11}" userId="9a602acb3ac68d4f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" dT="2022-07-17T03:10:41.25" personId="{496B5A7F-4670-47B7-80E3-C18B7DE28A11}" id="{04BE65E6-4BA3-4E36-AC4E-AFFF372C4B77}">
    <text>4/7 true &gt;50, best walking, best sitting, onset paraspinal, pos ER test &gt;13 MSPQ, No CP</text>
  </threadedComment>
  <threadedComment ref="C2" dT="2022-07-17T03:12:01.70" personId="{496B5A7F-4670-47B7-80E3-C18B7DE28A11}" id="{24F68B88-B212-4C4C-848B-803C3066B53D}">
    <text>2/6 No CP</text>
  </threadedComment>
  <threadedComment ref="D2" dT="2022-07-17T03:12:44.78" personId="{496B5A7F-4670-47B7-80E3-C18B7DE28A11}" id="{4353BD2A-C065-4BA2-9704-B6B377E542FF}">
    <text>1/5 &gt;50, best walking, best sitting, onset paraspinal, &gt;13 MSPQ, No CP</text>
  </threadedComment>
  <threadedComment ref="E2" dT="2022-07-17T03:14:16.92" personId="{496B5A7F-4670-47B7-80E3-C18B7DE28A11}" id="{4C41C599-936D-4702-BC4B-018D1286AA12}">
    <text>2/5 &gt;50, best walking, best sitting, onset paraspinal, pos ER test</text>
  </threadedComment>
  <threadedComment ref="F2" dT="2022-07-17T03:14:26.52" personId="{496B5A7F-4670-47B7-80E3-C18B7DE28A11}" id="{585961C9-8266-4694-A7FA-063AC26F43D0}">
    <text>3/5 &gt;50, best walking, best sitting, onset paraspinal, pos ER test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EA4C0-5C43-4261-8FBD-02E5A151A812}">
  <dimension ref="A1:F18"/>
  <sheetViews>
    <sheetView tabSelected="1" workbookViewId="0">
      <selection activeCell="C15" sqref="C15"/>
    </sheetView>
  </sheetViews>
  <sheetFormatPr defaultRowHeight="15" x14ac:dyDescent="0.25"/>
  <cols>
    <col min="1" max="1" width="56.42578125" customWidth="1"/>
    <col min="2" max="2" width="14.28515625" customWidth="1"/>
    <col min="3" max="3" width="14.42578125" customWidth="1"/>
    <col min="4" max="4" width="15.5703125" customWidth="1"/>
    <col min="5" max="5" width="15.7109375" customWidth="1"/>
    <col min="6" max="6" width="15" customWidth="1"/>
  </cols>
  <sheetData>
    <row r="1" spans="1:6" x14ac:dyDescent="0.25">
      <c r="B1" s="1" t="s">
        <v>13</v>
      </c>
    </row>
    <row r="2" spans="1:6" ht="19.5" thickBot="1" x14ac:dyDescent="0.35">
      <c r="A2" s="11" t="s">
        <v>19</v>
      </c>
      <c r="B2" s="2" t="s">
        <v>8</v>
      </c>
      <c r="C2" s="3" t="s">
        <v>9</v>
      </c>
      <c r="D2" s="4" t="s">
        <v>10</v>
      </c>
      <c r="E2" s="5" t="s">
        <v>11</v>
      </c>
      <c r="F2" s="6" t="s">
        <v>12</v>
      </c>
    </row>
    <row r="3" spans="1:6" ht="19.5" thickTop="1" x14ac:dyDescent="0.3">
      <c r="A3" s="10" t="s">
        <v>0</v>
      </c>
      <c r="B3" s="7"/>
      <c r="C3" s="3">
        <f>$B3</f>
        <v>0</v>
      </c>
      <c r="D3" s="4">
        <f>$B3</f>
        <v>0</v>
      </c>
      <c r="E3" s="5">
        <f>$B3</f>
        <v>0</v>
      </c>
      <c r="F3" s="6">
        <f>$B3</f>
        <v>0</v>
      </c>
    </row>
    <row r="4" spans="1:6" ht="18.75" x14ac:dyDescent="0.3">
      <c r="A4" s="10" t="s">
        <v>1</v>
      </c>
      <c r="B4" s="8"/>
      <c r="C4" s="3">
        <f>B4</f>
        <v>0</v>
      </c>
      <c r="D4" s="4">
        <f>B4</f>
        <v>0</v>
      </c>
      <c r="E4" s="5">
        <f>B4</f>
        <v>0</v>
      </c>
      <c r="F4" s="6">
        <f>B4</f>
        <v>0</v>
      </c>
    </row>
    <row r="5" spans="1:6" ht="18.75" x14ac:dyDescent="0.3">
      <c r="A5" s="10" t="s">
        <v>2</v>
      </c>
      <c r="B5" s="8"/>
      <c r="C5" s="3">
        <f t="shared" ref="C5:F6" si="0">$B5</f>
        <v>0</v>
      </c>
      <c r="D5" s="4">
        <f t="shared" si="0"/>
        <v>0</v>
      </c>
      <c r="E5" s="5">
        <f t="shared" si="0"/>
        <v>0</v>
      </c>
      <c r="F5" s="6">
        <f t="shared" si="0"/>
        <v>0</v>
      </c>
    </row>
    <row r="6" spans="1:6" ht="18.75" x14ac:dyDescent="0.3">
      <c r="A6" s="10" t="s">
        <v>3</v>
      </c>
      <c r="B6" s="8"/>
      <c r="C6" s="3">
        <f t="shared" si="0"/>
        <v>0</v>
      </c>
      <c r="D6" s="4">
        <f t="shared" si="0"/>
        <v>0</v>
      </c>
      <c r="E6" s="5">
        <f t="shared" si="0"/>
        <v>0</v>
      </c>
      <c r="F6" s="6">
        <f t="shared" si="0"/>
        <v>0</v>
      </c>
    </row>
    <row r="7" spans="1:6" ht="18.75" x14ac:dyDescent="0.3">
      <c r="A7" s="10" t="s">
        <v>4</v>
      </c>
      <c r="B7" s="8"/>
      <c r="C7" s="3">
        <f>$B7</f>
        <v>0</v>
      </c>
      <c r="D7" s="4">
        <f>$B7</f>
        <v>0</v>
      </c>
      <c r="E7" s="5"/>
      <c r="F7" s="6"/>
    </row>
    <row r="8" spans="1:6" ht="18.75" x14ac:dyDescent="0.3">
      <c r="A8" s="10" t="s">
        <v>5</v>
      </c>
      <c r="B8" s="8"/>
      <c r="C8" s="3">
        <f>B8</f>
        <v>0</v>
      </c>
      <c r="D8" s="4"/>
      <c r="E8" s="5">
        <f>$B8</f>
        <v>0</v>
      </c>
      <c r="F8" s="6">
        <f>$B8</f>
        <v>0</v>
      </c>
    </row>
    <row r="9" spans="1:6" ht="19.5" thickBot="1" x14ac:dyDescent="0.35">
      <c r="A9" s="10" t="s">
        <v>6</v>
      </c>
      <c r="B9" s="9"/>
      <c r="C9" s="3"/>
      <c r="D9" s="4"/>
      <c r="E9" s="5"/>
      <c r="F9" s="6"/>
    </row>
    <row r="10" spans="1:6" ht="19.5" thickTop="1" x14ac:dyDescent="0.3">
      <c r="A10" s="10" t="s">
        <v>7</v>
      </c>
      <c r="B10" s="14">
        <f>SUM(B3:B9)</f>
        <v>0</v>
      </c>
      <c r="C10" s="3">
        <f t="shared" ref="C10:F10" si="1">SUM(C3:C9)</f>
        <v>0</v>
      </c>
      <c r="D10" s="4">
        <f t="shared" si="1"/>
        <v>0</v>
      </c>
      <c r="E10" s="5">
        <f t="shared" si="1"/>
        <v>0</v>
      </c>
      <c r="F10" s="6">
        <f t="shared" si="1"/>
        <v>0</v>
      </c>
    </row>
    <row r="11" spans="1:6" ht="18.75" x14ac:dyDescent="0.3">
      <c r="A11" s="11" t="s">
        <v>18</v>
      </c>
      <c r="B11" s="12" t="str">
        <f>IF($B10&gt;3,"Satisfied","Not Satisfied")</f>
        <v>Not Satisfied</v>
      </c>
      <c r="C11" s="13" t="str">
        <f>IF($C10&gt;1,"Satisfied","Not Satisfied")</f>
        <v>Not Satisfied</v>
      </c>
      <c r="D11" s="13" t="str">
        <f>IF($D10&gt;0,"Satisfied","Not Satisfied")</f>
        <v>Not Satisfied</v>
      </c>
      <c r="E11" s="13" t="str">
        <f>IF($E10&gt;1,"Satisfied","Not Satisfied")</f>
        <v>Not Satisfied</v>
      </c>
      <c r="F11" s="13" t="str">
        <f>IF($E10&gt;2,"Satisfied","Not Satisfied")</f>
        <v>Not Satisfied</v>
      </c>
    </row>
    <row r="12" spans="1:6" ht="18.75" x14ac:dyDescent="0.3">
      <c r="A12" s="10" t="s">
        <v>14</v>
      </c>
      <c r="B12" s="2" t="str">
        <f>IF($B10&gt;3,"100%","")</f>
        <v/>
      </c>
      <c r="C12" s="3" t="str">
        <f>IF($C10&gt;1,"100%","")</f>
        <v/>
      </c>
      <c r="D12" s="4" t="str">
        <f>IF($D10&gt;0,"100%","")</f>
        <v/>
      </c>
      <c r="E12" s="5" t="str">
        <f>IF($D10&gt;1,"100%","")</f>
        <v/>
      </c>
      <c r="F12" s="6" t="str">
        <f>IF($E10&gt;2,"85%","")</f>
        <v/>
      </c>
    </row>
    <row r="13" spans="1:6" ht="18.75" x14ac:dyDescent="0.3">
      <c r="A13" s="10" t="s">
        <v>15</v>
      </c>
      <c r="B13" s="2" t="str">
        <f>IF($B10&gt;3,"87%","")</f>
        <v/>
      </c>
      <c r="C13" s="3" t="str">
        <f>IF($C10&gt;1,"36%","")</f>
        <v/>
      </c>
      <c r="D13" s="4" t="str">
        <f>IF($C10&gt;0,"26%","")</f>
        <v/>
      </c>
      <c r="E13" s="5" t="str">
        <f>IF($E10&gt;1,"50%","")</f>
        <v/>
      </c>
      <c r="F13" s="6" t="str">
        <f>IF($F10&gt;2,"91%","")</f>
        <v/>
      </c>
    </row>
    <row r="14" spans="1:6" ht="18.75" x14ac:dyDescent="0.3">
      <c r="A14" s="10" t="s">
        <v>16</v>
      </c>
      <c r="B14" s="2" t="str">
        <f>IF($B10&gt;3,"7.6","")</f>
        <v/>
      </c>
      <c r="C14" s="3" t="str">
        <f>IF($C10&gt;1,"1.6","")</f>
        <v/>
      </c>
      <c r="D14" s="4" t="str">
        <f>IF($D10&gt;0,"1.4","")</f>
        <v/>
      </c>
      <c r="E14" s="5" t="str">
        <f>IF($E10&gt;1,"2.0","")</f>
        <v/>
      </c>
      <c r="F14" s="6" t="str">
        <f>IF($F10&gt;2,"9.7","")</f>
        <v/>
      </c>
    </row>
    <row r="15" spans="1:6" ht="18.75" x14ac:dyDescent="0.3">
      <c r="A15" s="10" t="s">
        <v>17</v>
      </c>
      <c r="B15" s="2" t="str">
        <f>IF($B10&gt;3,"0.0","")</f>
        <v/>
      </c>
      <c r="C15" s="3" t="str">
        <f>IF($C10&gt;1,"0.0","")</f>
        <v/>
      </c>
      <c r="D15" s="4" t="str">
        <f>IF($D10&gt;0,"0.0","")</f>
        <v/>
      </c>
      <c r="E15" s="5" t="str">
        <f>IF($E10&gt;1,"0.0","")</f>
        <v/>
      </c>
      <c r="F15" s="6" t="str">
        <f>IF($F10&gt;2,"0.17","")</f>
        <v/>
      </c>
    </row>
    <row r="17" spans="1:6" ht="18.75" x14ac:dyDescent="0.3">
      <c r="A17" s="10" t="s">
        <v>20</v>
      </c>
    </row>
    <row r="18" spans="1:6" ht="18.75" x14ac:dyDescent="0.3">
      <c r="A18" s="10" t="s">
        <v>21</v>
      </c>
      <c r="B18" t="str">
        <f>IF(B10&gt;3,"Rule In","Rule Out")</f>
        <v>Rule Out</v>
      </c>
      <c r="C18" t="str">
        <f>IF(C10&gt;1,"Rule In","Rule Out")</f>
        <v>Rule Out</v>
      </c>
      <c r="D18" t="str">
        <f>IF(D10&gt;0,"Rule In","Rule Out")</f>
        <v>Rule Out</v>
      </c>
      <c r="E18" t="str">
        <f>IF(E10&gt;1,"Rule In","Rule Out")</f>
        <v>Rule Out</v>
      </c>
      <c r="F18" t="str">
        <f>IF(F10&gt;2,"Rule In","Rule Out")</f>
        <v>Rule Out</v>
      </c>
    </row>
  </sheetData>
  <conditionalFormatting sqref="B11:F11">
    <cfRule type="expression" dxfId="10" priority="13">
      <formula>Satisfied</formula>
    </cfRule>
  </conditionalFormatting>
  <conditionalFormatting sqref="B11">
    <cfRule type="expression" dxfId="9" priority="5">
      <formula>$B$10&lt;4</formula>
    </cfRule>
    <cfRule type="expression" dxfId="8" priority="12">
      <formula>$B$11="Satisfied"</formula>
    </cfRule>
  </conditionalFormatting>
  <conditionalFormatting sqref="C11">
    <cfRule type="expression" dxfId="7" priority="4">
      <formula>$C$10&lt;2</formula>
    </cfRule>
    <cfRule type="expression" dxfId="6" priority="10">
      <formula>$C$11="Satisfied"</formula>
    </cfRule>
  </conditionalFormatting>
  <conditionalFormatting sqref="D11">
    <cfRule type="expression" dxfId="5" priority="3">
      <formula>$D$10&lt;1</formula>
    </cfRule>
    <cfRule type="expression" dxfId="4" priority="9">
      <formula>$D$11="Satisfied"</formula>
    </cfRule>
  </conditionalFormatting>
  <conditionalFormatting sqref="E11">
    <cfRule type="expression" dxfId="3" priority="2">
      <formula>$E$10&lt;2</formula>
    </cfRule>
    <cfRule type="expression" dxfId="2" priority="8">
      <formula>$E$11="Satisfied"</formula>
    </cfRule>
  </conditionalFormatting>
  <conditionalFormatting sqref="F11">
    <cfRule type="expression" dxfId="1" priority="1">
      <formula>$F$10&lt;3</formula>
    </cfRule>
    <cfRule type="expression" dxfId="0" priority="7">
      <formula>$F$11="Satisfied"</formula>
    </cfRule>
  </conditionalFormatting>
  <dataValidations count="3">
    <dataValidation type="whole" allowBlank="1" showInputMessage="1" showErrorMessage="1" prompt="Enter either_x000a_1  for  TRUE_x000a_0 for FALSE" sqref="B3:B9" xr:uid="{80EB7A93-4A05-4A85-A72F-54C4AB3EB0B6}">
      <formula1>0</formula1>
      <formula2>1</formula2>
    </dataValidation>
    <dataValidation type="whole" allowBlank="1" showInputMessage="1" showErrorMessage="1" prompt="You cannot imput data here. Only enter 1 or 0 into Cells B3-B9" sqref="B10:B15" xr:uid="{A357256F-DC71-4C74-85F6-5DE12EA83C37}">
      <formula1>100000</formula1>
      <formula2>10000000000</formula2>
    </dataValidation>
    <dataValidation type="whole" allowBlank="1" showInputMessage="1" showErrorMessage="1" promptTitle="incorrect input" prompt="These cells are protected. Only enter 0 or 1 in cells B3-B0" sqref="C2:F15" xr:uid="{C9D43446-28C0-4456-A093-50EC3517F5F0}">
      <formula1>10000000</formula1>
      <formula2>1000000000</formula2>
    </dataValidation>
  </dataValidation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MARKIII</dc:creator>
  <cp:lastModifiedBy>MARKIII</cp:lastModifiedBy>
  <dcterms:created xsi:type="dcterms:W3CDTF">2022-07-17T03:02:18Z</dcterms:created>
  <dcterms:modified xsi:type="dcterms:W3CDTF">2022-12-04T06:34:50Z</dcterms:modified>
</cp:coreProperties>
</file>